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<sst xmlns="http://schemas.openxmlformats.org/spreadsheetml/2006/main" count="125" uniqueCount="121">
  <si>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</si>
  <si>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</si>
  <si>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</si>
  <si>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</si>
  <si>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</si>
  <si>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</si>
  <si>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</si>
  <si>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</si>
  <si>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</si>
  <si>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</si>
  <si>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</si>
  <si>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</si>
  <si>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</si>
  <si>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</si>
  <si>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</si>
  <si>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</si>
  <si>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</si>
  <si>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</si>
  <si>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</si>
  <si>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</si>
  <si>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</si>
  <si>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</si>
  <si>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</si>
  <si>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</si>
  <si>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</si>
  <si>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</si>
  <si>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</si>
  <si>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</si>
  <si>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</si>
  <si>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</si>
  <si>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</si>
  <si>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</si>
  <si>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</si>
  <si>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</si>
  <si>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</si>
  <si>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</si>
  <si>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</si>
  <si>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</si>
  <si>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</si>
  <si>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</si>
  <si>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</si>
  <si>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</si>
  <si>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</si>
  <si>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</si>
  <si>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</si>
  <si>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</si>
  <si>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</si>
  <si>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</si>
  <si>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</si>
  <si>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</si>
  <si>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</si>
  <si>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</si>
  <si>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</si>
  <si>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</si>
  <si>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</si>
  <si>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</si>
  <si>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</si>
  <si>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</si>
  <si>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</si>
  <si>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</si>
  <si>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</si>
  <si>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</si>
  <si>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</si>
  <si>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</si>
  <si>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</si>
  <si>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</si>
  <si>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</si>
  <si>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</si>
  <si>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</si>
  <si>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</si>
  <si>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</si>
  <si>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</si>
  <si>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</si>
  <si>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</si>
  <si>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</si>
  <si>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</si>
  <si>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</si>
  <si>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</si>
  <si>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</si>
  <si>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</si>
  <si>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</si>
  <si>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</si>
  <si>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</si>
  <si>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</si>
  <si>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</si>
  <si>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</si>
  <si>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</si>
  <si>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</si>
  <si>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</si>
  <si>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</si>
  <si>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</si>
  <si>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</si>
  <si>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</si>
  <si>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</si>
  <si>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</si>
  <si>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</si>
  <si>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</si>
  <si>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</si>
  <si>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</si>
  <si>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</si>
  <si>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</si>
  <si>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</si>
  <si>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</si>
  <si>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</si>
  <si>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</si>
  <si>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</si>
  <si>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</si>
  <si>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</si>
  <si>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</si>
  <si>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</si>
  <si>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</si>
  <si>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</si>
  <si>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</si>
  <si>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</si>
  <si>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</si>
  <si>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</si>
  <si>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</si>
  <si>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</si>
  <si>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Відсоток виконання до плану 8 місяців</t>
  </si>
  <si>
    <t>Залишок призначень до плану 8 місяців</t>
  </si>
  <si>
    <t>Профінансовано станом на 29.08.16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</si>
</sst>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2" t="s">
        <v>10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5" t="s">
        <v>7</v>
      </c>
      <c r="B4" s="12"/>
      <c r="C4" s="85" t="s">
        <v>13</v>
      </c>
      <c r="D4" s="84" t="s">
        <v>14</v>
      </c>
      <c r="E4" s="84" t="s">
        <v>0</v>
      </c>
      <c r="F4" s="84" t="s">
        <v>1</v>
      </c>
      <c r="G4" s="14" t="s">
        <v>2</v>
      </c>
      <c r="H4" s="84" t="s">
        <v>120</v>
      </c>
      <c r="I4" s="86" t="s">
        <v>41</v>
      </c>
      <c r="J4" s="86" t="s">
        <v>118</v>
      </c>
      <c r="K4" s="91" t="s">
        <v>119</v>
      </c>
      <c r="L4" s="86" t="s">
        <v>42</v>
      </c>
      <c r="M4" s="86" t="s">
        <v>43</v>
      </c>
      <c r="N4" s="86" t="s">
        <v>44</v>
      </c>
      <c r="O4" s="86" t="s">
        <v>45</v>
      </c>
      <c r="P4" s="86" t="s">
        <v>46</v>
      </c>
      <c r="Q4" s="86" t="s">
        <v>47</v>
      </c>
      <c r="R4" s="86" t="s">
        <v>48</v>
      </c>
      <c r="S4" s="86" t="s">
        <v>49</v>
      </c>
      <c r="T4" s="86" t="s">
        <v>50</v>
      </c>
      <c r="U4" s="86" t="s">
        <v>51</v>
      </c>
      <c r="V4" s="86" t="s">
        <v>52</v>
      </c>
      <c r="W4" s="86" t="s">
        <v>53</v>
      </c>
      <c r="X4" s="86" t="s">
        <v>54</v>
      </c>
    </row>
    <row r="5" spans="1:24" ht="55.5" customHeight="1">
      <c r="A5" s="85"/>
      <c r="B5" s="15" t="s">
        <v>8</v>
      </c>
      <c r="C5" s="85"/>
      <c r="D5" s="84"/>
      <c r="E5" s="84"/>
      <c r="F5" s="84"/>
      <c r="G5" s="13" t="s">
        <v>6</v>
      </c>
      <c r="H5" s="84"/>
      <c r="I5" s="87"/>
      <c r="J5" s="93"/>
      <c r="K5" s="92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7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8"/>
      <c r="K7" s="50"/>
      <c r="Y7" s="71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86384975.78</v>
      </c>
      <c r="I8" s="67">
        <f>H8/D8*100</f>
        <v>58.789019334006056</v>
      </c>
      <c r="J8" s="72">
        <f>H8/(L8+M8+N8+O8+P8+Q8+R8+N25+O25+P25+Q25+R25+S8+S25)*100</f>
        <v>78.55414699654914</v>
      </c>
      <c r="K8" s="64">
        <f>K9+K17</f>
        <v>4127823.889999998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1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24837855.26</v>
      </c>
      <c r="I9" s="23">
        <f>H9/D9*100</f>
        <v>62.49025787983711</v>
      </c>
      <c r="J9" s="72">
        <f>H9/(L9+M9+N9+O9+P9+Q9+R9+S9+M17+N17+O17+P17+Q17+R17+S17)*100</f>
        <v>85.74925908478139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1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4">
        <f>(H10+H11+H12+H13+H14)/(L9+M9+N9+O9+P9+Q9+R9)*100</f>
        <v>100.11581062723273</v>
      </c>
      <c r="K10" s="51">
        <f aca="true" t="shared" si="2" ref="K10:K15">E10-H10</f>
        <v>780281.3099999987</v>
      </c>
      <c r="Y10" s="71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5"/>
      <c r="K11" s="51">
        <f t="shared" si="2"/>
        <v>9626.879999999597</v>
      </c>
      <c r="Y11" s="71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5"/>
      <c r="K12" s="51">
        <f t="shared" si="2"/>
        <v>721602.6200000001</v>
      </c>
      <c r="Y12" s="71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5"/>
      <c r="K13" s="51">
        <f t="shared" si="2"/>
        <v>1678844</v>
      </c>
      <c r="Y13" s="71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6"/>
      <c r="K14" s="51">
        <f>E14-H14</f>
        <v>25500</v>
      </c>
      <c r="Y14" s="71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1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1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7024692.710000001</v>
      </c>
      <c r="I17" s="46">
        <f t="shared" si="3"/>
        <v>57.55255913220873</v>
      </c>
      <c r="J17" s="94">
        <f>H17/(L17+M17+N17+O17+P17+Q17+R17)*100</f>
        <v>81.19941803420753</v>
      </c>
      <c r="K17" s="73">
        <f>L17+M17+N17+O17+P17+Q17+R17+S17-H17</f>
        <v>3705406.6899999995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1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</f>
        <v>3364713.4400000004</v>
      </c>
      <c r="I18" s="47">
        <f>H18/D18*100</f>
        <v>74.54776647834277</v>
      </c>
      <c r="J18" s="95"/>
      <c r="K18" s="63"/>
      <c r="Y18" s="71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5"/>
      <c r="K19" s="63"/>
      <c r="Y19" s="71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</f>
        <v>64447.4</v>
      </c>
      <c r="I20" s="47"/>
      <c r="J20" s="95"/>
      <c r="K20" s="63"/>
      <c r="Y20" s="71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</f>
        <v>888855.9000000001</v>
      </c>
      <c r="I21" s="47">
        <f t="shared" si="3"/>
        <v>86.37216013992811</v>
      </c>
      <c r="J21" s="95"/>
      <c r="K21" s="63"/>
      <c r="Y21" s="71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</f>
        <v>143903</v>
      </c>
      <c r="I22" s="47"/>
      <c r="J22" s="95"/>
      <c r="K22" s="63"/>
      <c r="Y22" s="71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5"/>
      <c r="K23" s="63"/>
      <c r="Y23" s="71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6"/>
      <c r="K24" s="63"/>
      <c r="Y24" s="71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61547120.52</v>
      </c>
      <c r="I25" s="45">
        <f>H25/D25*100</f>
        <v>57.41662544292819</v>
      </c>
      <c r="J25" s="70">
        <f>H25/(L25+M25+N25+O25+P25+Q25+R25+S25)*100</f>
        <v>75.98126389920353</v>
      </c>
      <c r="K25" s="52">
        <f>L25+M25+N25+O25+P25+Q25+R25+S25-H25</f>
        <v>19455902.279999994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1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9">
        <f aca="true" t="shared" si="7" ref="J26:J89">H26/(L26+M26+N26+O26+P26+Q26+R26+S26)*100</f>
        <v>40.476190476190474</v>
      </c>
      <c r="K26" s="52">
        <f aca="true" t="shared" si="8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9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9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</f>
        <v>340265.57</v>
      </c>
      <c r="I29" s="46">
        <f>H29/D29*100</f>
        <v>94.5182138888889</v>
      </c>
      <c r="J29" s="69">
        <f t="shared" si="7"/>
        <v>94.5182138888889</v>
      </c>
      <c r="K29" s="52">
        <f t="shared" si="8"/>
        <v>19734.429999999993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9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9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81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9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9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9">
        <f t="shared" si="7"/>
        <v>6</v>
      </c>
      <c r="K34" s="52">
        <f t="shared" si="8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</f>
        <v>11985798</v>
      </c>
      <c r="I35" s="46">
        <f aca="true" t="shared" si="12" ref="I35:I41">H35/D35*100</f>
        <v>52.11216521739131</v>
      </c>
      <c r="J35" s="69">
        <f t="shared" si="7"/>
        <v>95.886384</v>
      </c>
      <c r="K35" s="52">
        <f t="shared" si="8"/>
        <v>514202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9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</f>
        <v>31790910.360000003</v>
      </c>
      <c r="I37" s="46">
        <f t="shared" si="12"/>
        <v>64.51915893211532</v>
      </c>
      <c r="J37" s="69">
        <f t="shared" si="7"/>
        <v>83.91415281599282</v>
      </c>
      <c r="K37" s="52">
        <f t="shared" si="8"/>
        <v>6094129.639999997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9">
        <f t="shared" si="7"/>
        <v>79.38</v>
      </c>
      <c r="K38" s="52">
        <f t="shared" si="8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</f>
        <v>4127147.3099999996</v>
      </c>
      <c r="I39" s="46">
        <f t="shared" si="12"/>
        <v>64.68882931034481</v>
      </c>
      <c r="J39" s="69">
        <f t="shared" si="7"/>
        <v>68.7857885</v>
      </c>
      <c r="K39" s="52">
        <f t="shared" si="8"/>
        <v>1872852.6900000004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9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9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9"/>
      <c r="K42" s="52">
        <f t="shared" si="8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8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9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8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9">
        <f t="shared" si="7"/>
        <v>100</v>
      </c>
      <c r="K44" s="52">
        <f t="shared" si="8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79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9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8" t="s">
        <v>29</v>
      </c>
      <c r="B46" s="89"/>
      <c r="C46" s="89"/>
      <c r="D46" s="89"/>
      <c r="E46" s="89"/>
      <c r="F46" s="89"/>
      <c r="G46" s="89"/>
      <c r="H46" s="89"/>
      <c r="I46" s="89"/>
      <c r="J46" s="70"/>
      <c r="K46" s="52"/>
      <c r="X46" s="66"/>
      <c r="Y46" s="71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43419521.88</v>
      </c>
      <c r="I47" s="65">
        <f>H47/D47*100</f>
        <v>45.489136482659646</v>
      </c>
      <c r="J47" s="70"/>
      <c r="K47" s="52"/>
      <c r="X47" s="66"/>
      <c r="Y47" s="71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43419521.88</v>
      </c>
      <c r="I48" s="48">
        <f>H48/D48*100</f>
        <v>45.489136482659646</v>
      </c>
      <c r="J48" s="70">
        <f t="shared" si="7"/>
        <v>76.53209674805683</v>
      </c>
      <c r="K48" s="52">
        <f t="shared" si="8"/>
        <v>13314219.549999997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1">
        <f>D48-X48</f>
        <v>0</v>
      </c>
    </row>
    <row r="49" spans="1:25" s="80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9">
        <f t="shared" si="7"/>
        <v>99.96963412284279</v>
      </c>
      <c r="K49" s="52">
        <f t="shared" si="8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1">
        <f aca="true" t="shared" si="16" ref="Y49:Y103">D49-X49</f>
        <v>0</v>
      </c>
    </row>
    <row r="50" spans="1:25" s="80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9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1">
        <f t="shared" si="16"/>
        <v>0</v>
      </c>
    </row>
    <row r="51" spans="1:25" s="80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9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1">
        <f t="shared" si="16"/>
        <v>0</v>
      </c>
    </row>
    <row r="52" spans="1:25" s="80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9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1">
        <f t="shared" si="16"/>
        <v>0</v>
      </c>
    </row>
    <row r="53" spans="1:25" s="80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9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1">
        <f t="shared" si="16"/>
        <v>0</v>
      </c>
    </row>
    <row r="54" spans="1:25" s="80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9">
        <f t="shared" si="7"/>
        <v>45.61752376968236</v>
      </c>
      <c r="K54" s="52">
        <f t="shared" si="8"/>
        <v>504181.71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1">
        <f t="shared" si="16"/>
        <v>0</v>
      </c>
    </row>
    <row r="55" spans="1:25" s="80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9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1">
        <f t="shared" si="16"/>
        <v>0</v>
      </c>
    </row>
    <row r="56" spans="1:25" s="80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9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1">
        <f t="shared" si="16"/>
        <v>0</v>
      </c>
    </row>
    <row r="57" spans="1:25" s="80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9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1">
        <f t="shared" si="16"/>
        <v>0</v>
      </c>
    </row>
    <row r="58" spans="1:25" s="80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9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1">
        <f t="shared" si="16"/>
        <v>0</v>
      </c>
    </row>
    <row r="59" spans="1:25" s="80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9">
        <f t="shared" si="7"/>
        <v>0</v>
      </c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1">
        <f t="shared" si="16"/>
        <v>0</v>
      </c>
    </row>
    <row r="60" spans="1:25" s="80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9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1">
        <f t="shared" si="16"/>
        <v>0</v>
      </c>
    </row>
    <row r="61" spans="1:25" s="80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9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1">
        <f t="shared" si="16"/>
        <v>0</v>
      </c>
    </row>
    <row r="62" spans="1:25" s="80" customFormat="1" ht="23.25" customHeight="1">
      <c r="A62" s="1"/>
      <c r="B62" s="29"/>
      <c r="C62" s="81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9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1">
        <f t="shared" si="16"/>
        <v>0</v>
      </c>
    </row>
    <row r="63" spans="1:25" s="80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9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1">
        <f t="shared" si="16"/>
        <v>0</v>
      </c>
    </row>
    <row r="64" spans="1:25" s="80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9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1">
        <f t="shared" si="16"/>
        <v>0</v>
      </c>
    </row>
    <row r="65" spans="1:25" s="80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9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1">
        <f t="shared" si="16"/>
        <v>0</v>
      </c>
    </row>
    <row r="66" spans="1:25" s="80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9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1">
        <f t="shared" si="16"/>
        <v>0</v>
      </c>
    </row>
    <row r="67" spans="1:25" s="80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9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1">
        <f t="shared" si="16"/>
        <v>0</v>
      </c>
    </row>
    <row r="68" spans="1:25" s="80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9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1">
        <f t="shared" si="16"/>
        <v>0</v>
      </c>
    </row>
    <row r="69" spans="1:25" s="80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9">
        <f t="shared" si="7"/>
        <v>100</v>
      </c>
      <c r="K69" s="52">
        <f t="shared" si="8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1">
        <f t="shared" si="16"/>
        <v>0</v>
      </c>
    </row>
    <row r="70" spans="1:25" s="80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9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1">
        <f t="shared" si="16"/>
        <v>0</v>
      </c>
    </row>
    <row r="71" spans="1:25" s="80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9">
        <f t="shared" si="7"/>
        <v>53.587217662346944</v>
      </c>
      <c r="K71" s="52">
        <f t="shared" si="8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1">
        <f t="shared" si="16"/>
        <v>0</v>
      </c>
    </row>
    <row r="72" spans="1:25" s="80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9"/>
      <c r="K72" s="52">
        <f t="shared" si="8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1">
        <f t="shared" si="16"/>
        <v>0</v>
      </c>
    </row>
    <row r="73" spans="1:25" s="80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9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1">
        <f t="shared" si="16"/>
        <v>0</v>
      </c>
    </row>
    <row r="74" spans="1:25" s="80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9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1">
        <f t="shared" si="16"/>
        <v>0</v>
      </c>
    </row>
    <row r="75" spans="1:25" s="80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9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1">
        <f t="shared" si="16"/>
        <v>0</v>
      </c>
    </row>
    <row r="76" spans="1:25" s="80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9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1">
        <f t="shared" si="16"/>
        <v>0</v>
      </c>
    </row>
    <row r="77" spans="1:25" s="80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9">
        <f t="shared" si="7"/>
        <v>76.18160385496205</v>
      </c>
      <c r="K77" s="52">
        <f t="shared" si="8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1">
        <f t="shared" si="16"/>
        <v>0</v>
      </c>
    </row>
    <row r="78" spans="1:25" s="80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9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1">
        <f t="shared" si="16"/>
        <v>0</v>
      </c>
    </row>
    <row r="79" spans="1:25" s="80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9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1">
        <f t="shared" si="16"/>
        <v>0</v>
      </c>
    </row>
    <row r="80" spans="1:25" s="80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9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1">
        <f t="shared" si="16"/>
        <v>0</v>
      </c>
    </row>
    <row r="81" spans="1:25" s="80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9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1">
        <f t="shared" si="16"/>
        <v>0</v>
      </c>
    </row>
    <row r="82" spans="1:25" s="80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9"/>
      <c r="K82" s="52">
        <f t="shared" si="8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1">
        <f t="shared" si="16"/>
        <v>0</v>
      </c>
    </row>
    <row r="83" spans="1:25" s="80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9"/>
      <c r="K83" s="52">
        <f t="shared" si="8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1">
        <f t="shared" si="16"/>
        <v>0</v>
      </c>
    </row>
    <row r="84" spans="1:25" s="80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9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1">
        <f t="shared" si="16"/>
        <v>0</v>
      </c>
    </row>
    <row r="85" spans="1:25" s="80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9">
        <f t="shared" si="7"/>
        <v>91.63987138263666</v>
      </c>
      <c r="K85" s="52">
        <f t="shared" si="8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1">
        <f t="shared" si="16"/>
        <v>0</v>
      </c>
    </row>
    <row r="86" spans="1:25" s="80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9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1">
        <f t="shared" si="16"/>
        <v>0</v>
      </c>
    </row>
    <row r="87" spans="1:25" s="80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9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1">
        <f t="shared" si="16"/>
        <v>0</v>
      </c>
    </row>
    <row r="88" spans="1:25" s="80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</f>
        <v>19100133.79</v>
      </c>
      <c r="I88" s="46">
        <f>H88/D88*100</f>
        <v>95.50066895</v>
      </c>
      <c r="J88" s="69">
        <f t="shared" si="7"/>
        <v>99.5296283037352</v>
      </c>
      <c r="K88" s="52">
        <f>L88+M88+N88+O88+P88+Q88+R88+S88-H88</f>
        <v>90266.2100000009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2000000+2000000+3402400+1600000+1100000</f>
        <v>10102400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3741261.78+1000000-3402400-1100000</f>
        <v>238861.77999999933</v>
      </c>
      <c r="W88" s="60">
        <f>3421352.46-3000000</f>
        <v>421352.45999999996</v>
      </c>
      <c r="X88" s="59">
        <f t="shared" si="17"/>
        <v>20000000</v>
      </c>
      <c r="Y88" s="71">
        <f t="shared" si="16"/>
        <v>0</v>
      </c>
    </row>
    <row r="89" spans="1:25" s="80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9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1">
        <f t="shared" si="16"/>
        <v>0</v>
      </c>
    </row>
    <row r="90" spans="1:25" s="80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9">
        <f aca="true" t="shared" si="18" ref="J90:J101">H90/(L90+M90+N90+O90+P90+Q90+R90+S90)*100</f>
        <v>0</v>
      </c>
      <c r="K90" s="52">
        <f aca="true" t="shared" si="19" ref="K90:K101">L90+M90+N90+O90+P90+Q90+R90+S90-H90</f>
        <v>200000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1">
        <f t="shared" si="16"/>
        <v>0</v>
      </c>
    </row>
    <row r="91" spans="1:25" s="80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9">
        <f t="shared" si="18"/>
        <v>0</v>
      </c>
      <c r="K91" s="52">
        <f t="shared" si="19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1">
        <f t="shared" si="16"/>
        <v>0</v>
      </c>
    </row>
    <row r="92" spans="1:25" s="80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9">
        <f t="shared" si="18"/>
        <v>0</v>
      </c>
      <c r="K92" s="52">
        <f t="shared" si="19"/>
        <v>2608146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6490000+235000-1000000-3000000-1400000-1100000</f>
        <v>225000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1000000-1000000+1100000</f>
        <v>1100000</v>
      </c>
      <c r="W92" s="60">
        <f>855000+30000-885000</f>
        <v>0</v>
      </c>
      <c r="X92" s="59">
        <f t="shared" si="17"/>
        <v>10545999.2</v>
      </c>
      <c r="Y92" s="71">
        <f t="shared" si="16"/>
        <v>0</v>
      </c>
    </row>
    <row r="93" spans="1:25" s="80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9">
        <f t="shared" si="18"/>
        <v>28.54271929964681</v>
      </c>
      <c r="K93" s="52">
        <f t="shared" si="19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1">
        <f t="shared" si="16"/>
        <v>0</v>
      </c>
    </row>
    <row r="94" spans="1:25" s="80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9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1">
        <f t="shared" si="16"/>
        <v>0</v>
      </c>
    </row>
    <row r="95" spans="1:25" s="80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9">
        <f t="shared" si="18"/>
        <v>99.90636363636364</v>
      </c>
      <c r="K95" s="52">
        <f t="shared" si="19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1">
        <f t="shared" si="16"/>
        <v>0</v>
      </c>
    </row>
    <row r="96" spans="1:25" s="80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9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1">
        <f t="shared" si="16"/>
        <v>0</v>
      </c>
    </row>
    <row r="97" spans="1:25" s="80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9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1">
        <f t="shared" si="16"/>
        <v>0</v>
      </c>
    </row>
    <row r="98" spans="1:25" s="80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9"/>
      <c r="K98" s="52">
        <f t="shared" si="19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1">
        <f t="shared" si="16"/>
        <v>0</v>
      </c>
    </row>
    <row r="99" spans="1:25" s="80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9"/>
      <c r="K99" s="52">
        <f t="shared" si="19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1">
        <f t="shared" si="16"/>
        <v>0</v>
      </c>
    </row>
    <row r="100" spans="1:25" s="80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9"/>
      <c r="K100" s="52">
        <f t="shared" si="19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1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129804497.66</v>
      </c>
      <c r="I101" s="44">
        <f>H101/D101*100</f>
        <v>53.551704106785216</v>
      </c>
      <c r="J101" s="70">
        <f t="shared" si="18"/>
        <v>77.86598386210169</v>
      </c>
      <c r="K101" s="52">
        <f t="shared" si="19"/>
        <v>36897945.72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1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1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1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0:J14"/>
    <mergeCell ref="J17:J24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2016-08-29T11:05:51Z</dcterms:modified>
  <cp:category/>
  <cp:version/>
  <cp:contentType/>
  <cp:contentStatus/>
</cp:coreProperties>
</file>